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570" windowHeight="8685"/>
  </bookViews>
  <sheets>
    <sheet name="예산총괄표" sheetId="9" r:id="rId1"/>
  </sheets>
  <externalReferences>
    <externalReference r:id="rId2"/>
  </externalReferences>
  <definedNames>
    <definedName name="_xlnm.Print_Area" localSheetId="0">예산총괄표!$A$1:$N$39</definedName>
    <definedName name="_xlnm.Print_Titles" localSheetId="0">예산총괄표!$2:$5</definedName>
    <definedName name="sum" localSheetId="0">'[1]세출 (2)'!#REF!</definedName>
    <definedName name="sum">'[1]세출 (2)'!#REF!</definedName>
  </definedNames>
  <calcPr calcId="124519"/>
</workbook>
</file>

<file path=xl/calcChain.xml><?xml version="1.0" encoding="utf-8"?>
<calcChain xmlns="http://schemas.openxmlformats.org/spreadsheetml/2006/main">
  <c r="N39" i="9"/>
  <c r="M39" l="1"/>
  <c r="L27" l="1"/>
  <c r="L8"/>
  <c r="L16"/>
  <c r="K16"/>
  <c r="L31"/>
  <c r="K31"/>
  <c r="N32"/>
  <c r="M32"/>
  <c r="K23"/>
  <c r="N17"/>
  <c r="M17"/>
  <c r="K27" l="1"/>
  <c r="L23"/>
  <c r="L22" s="1"/>
  <c r="D25"/>
  <c r="D24" s="1"/>
  <c r="G27"/>
  <c r="F27"/>
  <c r="G26"/>
  <c r="F26"/>
  <c r="E25"/>
  <c r="E24" s="1"/>
  <c r="G23"/>
  <c r="F23"/>
  <c r="G22"/>
  <c r="F22"/>
  <c r="E21"/>
  <c r="D21"/>
  <c r="D20" s="1"/>
  <c r="G19"/>
  <c r="F19"/>
  <c r="E17"/>
  <c r="D18"/>
  <c r="G16"/>
  <c r="F16"/>
  <c r="G15"/>
  <c r="F15"/>
  <c r="E14"/>
  <c r="E13" s="1"/>
  <c r="D14"/>
  <c r="D13" s="1"/>
  <c r="G12"/>
  <c r="F12"/>
  <c r="E11"/>
  <c r="E10" s="1"/>
  <c r="D11"/>
  <c r="G9"/>
  <c r="F9"/>
  <c r="E8"/>
  <c r="E7" s="1"/>
  <c r="D8"/>
  <c r="K26" l="1"/>
  <c r="L26"/>
  <c r="G18"/>
  <c r="F11"/>
  <c r="G21"/>
  <c r="G8"/>
  <c r="G13"/>
  <c r="G14"/>
  <c r="F21"/>
  <c r="E20"/>
  <c r="F20" s="1"/>
  <c r="F24"/>
  <c r="F25"/>
  <c r="D10"/>
  <c r="F10" s="1"/>
  <c r="G11"/>
  <c r="D17"/>
  <c r="G17" s="1"/>
  <c r="G24"/>
  <c r="G25"/>
  <c r="D7"/>
  <c r="F8"/>
  <c r="F13"/>
  <c r="F14"/>
  <c r="F18"/>
  <c r="F17" l="1"/>
  <c r="G10"/>
  <c r="G20"/>
  <c r="E6"/>
  <c r="G7"/>
  <c r="D6"/>
  <c r="F7"/>
  <c r="F6" l="1"/>
  <c r="G6"/>
  <c r="N38"/>
  <c r="M38"/>
  <c r="L37"/>
  <c r="L36" s="1"/>
  <c r="K37"/>
  <c r="K36" s="1"/>
  <c r="N34"/>
  <c r="M34"/>
  <c r="N33"/>
  <c r="M33"/>
  <c r="N30"/>
  <c r="M30"/>
  <c r="N29"/>
  <c r="M29"/>
  <c r="N28"/>
  <c r="M28"/>
  <c r="N25"/>
  <c r="M25"/>
  <c r="N24"/>
  <c r="M24"/>
  <c r="K22"/>
  <c r="N21"/>
  <c r="M21"/>
  <c r="N20"/>
  <c r="M20"/>
  <c r="N19"/>
  <c r="M19"/>
  <c r="N18"/>
  <c r="M18"/>
  <c r="N15"/>
  <c r="M15"/>
  <c r="L14"/>
  <c r="K14"/>
  <c r="N13"/>
  <c r="M13"/>
  <c r="N12"/>
  <c r="M12"/>
  <c r="N11"/>
  <c r="M11"/>
  <c r="N10"/>
  <c r="M10"/>
  <c r="N9"/>
  <c r="M9"/>
  <c r="K8"/>
  <c r="M16" l="1"/>
  <c r="L7"/>
  <c r="L6" s="1"/>
  <c r="M26"/>
  <c r="K7"/>
  <c r="M14"/>
  <c r="M22"/>
  <c r="M23"/>
  <c r="M27"/>
  <c r="M35"/>
  <c r="M31" s="1"/>
  <c r="N8"/>
  <c r="N14"/>
  <c r="N16"/>
  <c r="N35"/>
  <c r="N36"/>
  <c r="N37"/>
  <c r="N27"/>
  <c r="M36"/>
  <c r="M37"/>
  <c r="N22"/>
  <c r="N23"/>
  <c r="N31"/>
  <c r="M8"/>
  <c r="M7" l="1"/>
  <c r="K6"/>
  <c r="N6" s="1"/>
  <c r="N26"/>
  <c r="N7"/>
  <c r="M6" l="1"/>
</calcChain>
</file>

<file path=xl/sharedStrings.xml><?xml version="1.0" encoding="utf-8"?>
<sst xmlns="http://schemas.openxmlformats.org/spreadsheetml/2006/main" count="81" uniqueCount="66">
  <si>
    <t>(단위 : 천원)</t>
    <phoneticPr fontId="1" type="noConversion"/>
  </si>
  <si>
    <r>
      <t xml:space="preserve">                                                                                                                                                                          </t>
    </r>
    <r>
      <rPr>
        <sz val="10"/>
        <rFont val="굴림"/>
        <family val="3"/>
        <charset val="129"/>
      </rPr>
      <t xml:space="preserve">  (단위 : 천원)</t>
    </r>
    <phoneticPr fontId="2" type="noConversion"/>
  </si>
  <si>
    <t>총          액</t>
    <phoneticPr fontId="2" type="noConversion"/>
  </si>
  <si>
    <t>사무비</t>
    <phoneticPr fontId="2" type="noConversion"/>
  </si>
  <si>
    <t>인건비</t>
    <phoneticPr fontId="1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</si>
  <si>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</si>
  <si>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</si>
  <si>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</si>
  <si>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사회보험부담금</t>
    <phoneticPr fontId="2" type="noConversion"/>
  </si>
  <si>
    <t>기타후생경비</t>
    <phoneticPr fontId="2" type="noConversion"/>
  </si>
  <si>
    <t>업무추진비</t>
    <phoneticPr fontId="1" type="noConversion"/>
  </si>
  <si>
    <t>회의비</t>
    <phoneticPr fontId="2" type="noConversion"/>
  </si>
  <si>
    <t>운영비</t>
    <phoneticPr fontId="1" type="noConversion"/>
  </si>
  <si>
    <t>보조금수입</t>
    <phoneticPr fontId="2" type="noConversion"/>
  </si>
  <si>
    <t>시도보조금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</si>
  <si>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</si>
  <si>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</si>
  <si>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</si>
  <si>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재산조성비</t>
    <phoneticPr fontId="2" type="noConversion"/>
  </si>
  <si>
    <t>재산조성비</t>
    <phoneticPr fontId="1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</si>
  <si>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</si>
  <si>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</si>
  <si>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</si>
  <si>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</si>
  <si>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</si>
  <si>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</si>
  <si>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</si>
  <si>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</si>
  <si>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</si>
  <si>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이월금</t>
    <phoneticPr fontId="1" type="noConversion"/>
  </si>
  <si>
    <t>잡수입</t>
    <phoneticPr fontId="2" type="noConversion"/>
  </si>
  <si>
    <t>잡수입</t>
    <phoneticPr fontId="1" type="noConversion"/>
  </si>
  <si>
    <t>기타예금이자수입</t>
    <phoneticPr fontId="2" type="noConversion"/>
  </si>
  <si>
    <t>기타잡수입</t>
    <phoneticPr fontId="2" type="noConversion"/>
  </si>
  <si>
    <t>예비비 및 기타</t>
    <phoneticPr fontId="2" type="noConversion"/>
  </si>
  <si>
    <t>반환금</t>
    <phoneticPr fontId="2" type="noConversion"/>
  </si>
  <si>
    <t>예비비및기타</t>
    <phoneticPr fontId="1" type="noConversion"/>
  </si>
  <si>
    <t>세                    입</t>
    <phoneticPr fontId="2" type="noConversion"/>
  </si>
  <si>
    <t>세                    출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</si>
  <si>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</si>
  <si>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</si>
  <si>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</si>
  <si>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A-B</t>
    <phoneticPr fontId="2" type="noConversion"/>
  </si>
  <si>
    <t>금액</t>
    <phoneticPr fontId="2" type="noConversion"/>
  </si>
  <si>
    <t>비율(%)</t>
    <phoneticPr fontId="2" type="noConversion"/>
  </si>
  <si>
    <t>결산(B)</t>
    <phoneticPr fontId="2" type="noConversion"/>
  </si>
  <si>
    <t>입소자부담금수입</t>
    <phoneticPr fontId="2" type="noConversion"/>
  </si>
  <si>
    <t>입소비용수입비</t>
    <phoneticPr fontId="2" type="noConversion"/>
  </si>
  <si>
    <t>보조금 수입</t>
    <phoneticPr fontId="2" type="noConversion"/>
  </si>
  <si>
    <t>후원금</t>
    <phoneticPr fontId="2" type="noConversion"/>
  </si>
  <si>
    <t>운영비</t>
    <phoneticPr fontId="2" type="noConversion"/>
  </si>
  <si>
    <t>생계비</t>
    <phoneticPr fontId="2" type="noConversion"/>
  </si>
  <si>
    <t>수용기관경비</t>
    <phoneticPr fontId="2" type="noConversion"/>
  </si>
  <si>
    <t>의료비</t>
    <phoneticPr fontId="2" type="noConversion"/>
  </si>
  <si>
    <t>지역사회연계사업비</t>
    <phoneticPr fontId="1" type="noConversion"/>
  </si>
  <si>
    <t>2016년 로사리아공동생활가정 결산보고</t>
    <phoneticPr fontId="2" type="noConversion"/>
  </si>
  <si>
    <t>2016년</t>
    <phoneticPr fontId="2" type="noConversion"/>
  </si>
  <si>
    <t>3차 추경(A)</t>
    <phoneticPr fontId="2" type="noConversion"/>
  </si>
  <si>
    <t>전년도이월금</t>
    <phoneticPr fontId="2" type="noConversion"/>
  </si>
  <si>
    <t>전년도이월금(후원금)</t>
    <phoneticPr fontId="2" type="noConversion"/>
  </si>
  <si>
    <t>여비</t>
    <phoneticPr fontId="1" type="noConversion"/>
  </si>
  <si>
    <t>기타운영비</t>
    <phoneticPr fontId="2" type="noConversion"/>
  </si>
  <si>
    <t>사회적응훈련지원사업비</t>
    <phoneticPr fontId="1" type="noConversion"/>
  </si>
  <si>
    <t>여가생활지원사업비</t>
    <phoneticPr fontId="2" type="noConversion"/>
  </si>
  <si>
    <t>정서안정지원사업비</t>
    <phoneticPr fontId="2" type="noConversion"/>
  </si>
  <si>
    <t>차기이월금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</si>
</sst>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HY울릉도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46">
    <xf numFmtId="0" fontId="0" fillId="0" borderId="0" xfId="0">
      <alignment vertical="center"/>
    </xf>
    <xf numFmtId="0" fontId="0" fillId="0" borderId="0" xfId="0" applyAlignment="1"/>
    <xf numFmtId="176" fontId="5" fillId="0" borderId="8" xfId="5" applyNumberFormat="1" applyFont="1" applyBorder="1" applyAlignment="1">
      <alignment horizontal="right" vertical="center"/>
    </xf>
    <xf numFmtId="176" fontId="5" fillId="0" borderId="1" xfId="5" applyNumberFormat="1" applyFont="1" applyBorder="1" applyAlignment="1">
      <alignment horizontal="right" vertical="center"/>
    </xf>
    <xf numFmtId="41" fontId="4" fillId="0" borderId="19" xfId="6" applyNumberFormat="1" applyFont="1" applyBorder="1" applyAlignment="1">
      <alignment vertical="center"/>
    </xf>
    <xf numFmtId="176" fontId="4" fillId="0" borderId="1" xfId="5" applyNumberFormat="1" applyFont="1" applyBorder="1" applyAlignment="1">
      <alignment horizontal="right" vertical="center"/>
    </xf>
    <xf numFmtId="41" fontId="4" fillId="0" borderId="2" xfId="6" applyNumberFormat="1" applyFont="1" applyBorder="1" applyAlignment="1">
      <alignment vertical="center"/>
    </xf>
    <xf numFmtId="41" fontId="4" fillId="0" borderId="20" xfId="6" applyNumberFormat="1" applyFont="1" applyBorder="1" applyAlignment="1">
      <alignment vertical="center"/>
    </xf>
    <xf numFmtId="41" fontId="4" fillId="0" borderId="8" xfId="6" applyNumberFormat="1" applyFont="1" applyBorder="1" applyAlignment="1">
      <alignment vertical="center" wrapText="1"/>
    </xf>
    <xf numFmtId="176" fontId="4" fillId="0" borderId="8" xfId="5" applyNumberFormat="1" applyFont="1" applyBorder="1" applyAlignment="1">
      <alignment horizontal="right" vertical="center"/>
    </xf>
    <xf numFmtId="41" fontId="4" fillId="0" borderId="1" xfId="6" applyNumberFormat="1" applyFont="1" applyBorder="1" applyAlignment="1">
      <alignment vertical="center"/>
    </xf>
    <xf numFmtId="41" fontId="4" fillId="0" borderId="2" xfId="6" applyNumberFormat="1" applyFont="1" applyBorder="1" applyAlignment="1">
      <alignment vertical="center" wrapText="1"/>
    </xf>
    <xf numFmtId="41" fontId="4" fillId="0" borderId="0" xfId="6" applyNumberFormat="1" applyFont="1" applyAlignment="1">
      <alignment horizontal="left" vertical="center" indent="1"/>
    </xf>
    <xf numFmtId="41" fontId="4" fillId="0" borderId="0" xfId="6" applyNumberFormat="1" applyFont="1" applyAlignment="1">
      <alignment horizontal="left" vertical="center"/>
    </xf>
    <xf numFmtId="176" fontId="5" fillId="0" borderId="8" xfId="6" applyNumberFormat="1" applyFont="1" applyBorder="1" applyAlignment="1">
      <alignment horizontal="right" vertical="center"/>
    </xf>
    <xf numFmtId="41" fontId="4" fillId="0" borderId="5" xfId="6" applyNumberFormat="1" applyFont="1" applyBorder="1" applyAlignment="1">
      <alignment vertical="center" wrapText="1"/>
    </xf>
    <xf numFmtId="41" fontId="4" fillId="0" borderId="7" xfId="6" applyNumberFormat="1" applyFont="1" applyBorder="1" applyAlignment="1">
      <alignment vertical="center"/>
    </xf>
    <xf numFmtId="41" fontId="4" fillId="0" borderId="0" xfId="6" applyNumberFormat="1" applyFont="1" applyAlignment="1">
      <alignment horizontal="left" vertical="center" indent="2"/>
    </xf>
    <xf numFmtId="0" fontId="3" fillId="0" borderId="7" xfId="6" applyFont="1" applyBorder="1" applyAlignment="1">
      <alignment vertical="center"/>
    </xf>
    <xf numFmtId="41" fontId="4" fillId="0" borderId="6" xfId="6" applyNumberFormat="1" applyFont="1" applyBorder="1" applyAlignment="1">
      <alignment vertical="center"/>
    </xf>
    <xf numFmtId="41" fontId="4" fillId="0" borderId="22" xfId="6" applyNumberFormat="1" applyFont="1" applyBorder="1" applyAlignment="1">
      <alignment vertical="center"/>
    </xf>
    <xf numFmtId="176" fontId="5" fillId="0" borderId="8" xfId="6" applyNumberFormat="1" applyFont="1" applyBorder="1" applyAlignment="1">
      <alignment vertical="center"/>
    </xf>
    <xf numFmtId="177" fontId="5" fillId="0" borderId="17" xfId="6" applyNumberFormat="1" applyFont="1" applyBorder="1" applyAlignment="1">
      <alignment vertical="center"/>
    </xf>
    <xf numFmtId="41" fontId="4" fillId="0" borderId="5" xfId="6" applyNumberFormat="1" applyFont="1" applyBorder="1" applyAlignment="1">
      <alignment vertical="center"/>
    </xf>
    <xf numFmtId="41" fontId="4" fillId="0" borderId="7" xfId="6" applyNumberFormat="1" applyFont="1" applyBorder="1" applyAlignment="1">
      <alignment horizontal="left" vertical="center" indent="2"/>
    </xf>
    <xf numFmtId="41" fontId="4" fillId="0" borderId="7" xfId="6" applyNumberFormat="1" applyFont="1" applyBorder="1" applyAlignment="1">
      <alignment horizontal="left" vertical="center"/>
    </xf>
    <xf numFmtId="41" fontId="4" fillId="0" borderId="21" xfId="6" applyNumberFormat="1" applyFont="1" applyBorder="1" applyAlignment="1">
      <alignment horizontal="left" vertical="center"/>
    </xf>
    <xf numFmtId="176" fontId="4" fillId="0" borderId="21" xfId="5" applyNumberFormat="1" applyFont="1" applyBorder="1" applyAlignment="1">
      <alignment horizontal="right" vertical="center"/>
    </xf>
    <xf numFmtId="41" fontId="4" fillId="0" borderId="2" xfId="6" applyNumberFormat="1" applyFont="1" applyBorder="1" applyAlignment="1">
      <alignment horizontal="left" vertical="center" shrinkToFit="1"/>
    </xf>
    <xf numFmtId="176" fontId="5" fillId="0" borderId="21" xfId="6" applyNumberFormat="1" applyFont="1" applyBorder="1" applyAlignment="1">
      <alignment vertical="center"/>
    </xf>
    <xf numFmtId="177" fontId="5" fillId="0" borderId="25" xfId="6" applyNumberFormat="1" applyFont="1" applyBorder="1" applyAlignment="1">
      <alignment vertical="center"/>
    </xf>
    <xf numFmtId="41" fontId="4" fillId="0" borderId="19" xfId="6" applyNumberFormat="1" applyFont="1" applyBorder="1" applyAlignment="1">
      <alignment horizontal="left" vertical="center" indent="2"/>
    </xf>
    <xf numFmtId="41" fontId="4" fillId="0" borderId="10" xfId="6" applyNumberFormat="1" applyFont="1" applyBorder="1" applyAlignment="1">
      <alignment vertical="center"/>
    </xf>
    <xf numFmtId="41" fontId="4" fillId="0" borderId="31" xfId="6" applyNumberFormat="1" applyFont="1" applyBorder="1" applyAlignment="1">
      <alignment horizontal="left" vertical="center"/>
    </xf>
    <xf numFmtId="41" fontId="4" fillId="0" borderId="29" xfId="6" applyNumberFormat="1" applyFont="1" applyBorder="1" applyAlignment="1">
      <alignment horizontal="left" vertical="center"/>
    </xf>
    <xf numFmtId="41" fontId="4" fillId="0" borderId="9" xfId="6" applyNumberFormat="1" applyFont="1" applyBorder="1" applyAlignment="1">
      <alignment vertical="center" wrapText="1"/>
    </xf>
    <xf numFmtId="41" fontId="4" fillId="0" borderId="4" xfId="6" applyNumberFormat="1" applyFont="1" applyBorder="1" applyAlignment="1">
      <alignment vertical="center"/>
    </xf>
    <xf numFmtId="41" fontId="4" fillId="0" borderId="8" xfId="6" applyNumberFormat="1" applyFont="1" applyBorder="1" applyAlignment="1">
      <alignment horizontal="left" vertical="center"/>
    </xf>
    <xf numFmtId="41" fontId="4" fillId="0" borderId="1" xfId="6" applyNumberFormat="1" applyFont="1" applyBorder="1" applyAlignment="1">
      <alignment horizontal="left" vertical="center"/>
    </xf>
    <xf numFmtId="41" fontId="4" fillId="0" borderId="4" xfId="6" applyNumberFormat="1" applyFont="1" applyBorder="1" applyAlignment="1">
      <alignment horizontal="left" vertical="center"/>
    </xf>
    <xf numFmtId="176" fontId="5" fillId="2" borderId="11" xfId="5" applyNumberFormat="1" applyFont="1" applyFill="1" applyBorder="1" applyAlignment="1">
      <alignment horizontal="center" vertical="center" wrapText="1"/>
    </xf>
    <xf numFmtId="176" fontId="5" fillId="0" borderId="1" xfId="6" applyNumberFormat="1" applyFont="1" applyBorder="1" applyAlignment="1">
      <alignment vertical="center"/>
    </xf>
    <xf numFmtId="41" fontId="5" fillId="0" borderId="16" xfId="6" applyNumberFormat="1" applyFont="1" applyBorder="1" applyAlignment="1">
      <alignment horizontal="left" vertical="center"/>
    </xf>
    <xf numFmtId="41" fontId="5" fillId="0" borderId="4" xfId="6" applyNumberFormat="1" applyFont="1" applyBorder="1" applyAlignment="1">
      <alignment horizontal="left" vertical="center"/>
    </xf>
    <xf numFmtId="41" fontId="5" fillId="0" borderId="5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41" fontId="4" fillId="0" borderId="2" xfId="6" applyNumberFormat="1" applyFont="1" applyBorder="1" applyAlignment="1">
      <alignment horizontal="left" vertical="center"/>
    </xf>
    <xf numFmtId="176" fontId="5" fillId="2" borderId="28" xfId="5" applyNumberFormat="1" applyFont="1" applyFill="1" applyBorder="1" applyAlignment="1">
      <alignment horizontal="center" vertical="center"/>
    </xf>
    <xf numFmtId="176" fontId="5" fillId="2" borderId="25" xfId="5" applyNumberFormat="1" applyFont="1" applyFill="1" applyBorder="1" applyAlignment="1">
      <alignment horizontal="center" vertical="center"/>
    </xf>
    <xf numFmtId="41" fontId="4" fillId="0" borderId="32" xfId="6" applyNumberFormat="1" applyFont="1" applyBorder="1" applyAlignment="1">
      <alignment vertical="center"/>
    </xf>
    <xf numFmtId="176" fontId="4" fillId="0" borderId="24" xfId="5" applyNumberFormat="1" applyFont="1" applyBorder="1" applyAlignment="1">
      <alignment horizontal="right" vertical="center"/>
    </xf>
    <xf numFmtId="41" fontId="4" fillId="0" borderId="33" xfId="6" applyNumberFormat="1" applyFont="1" applyBorder="1" applyAlignment="1">
      <alignment horizontal="left" vertical="center"/>
    </xf>
    <xf numFmtId="41" fontId="4" fillId="0" borderId="34" xfId="6" applyNumberFormat="1" applyFont="1" applyBorder="1" applyAlignment="1">
      <alignment vertical="center"/>
    </xf>
    <xf numFmtId="41" fontId="4" fillId="0" borderId="34" xfId="6" applyNumberFormat="1" applyFont="1" applyBorder="1" applyAlignment="1">
      <alignment horizontal="left" vertical="center"/>
    </xf>
    <xf numFmtId="177" fontId="5" fillId="0" borderId="3" xfId="6" applyNumberFormat="1" applyFont="1" applyBorder="1" applyAlignment="1">
      <alignment vertical="center"/>
    </xf>
    <xf numFmtId="177" fontId="5" fillId="0" borderId="9" xfId="6" applyNumberFormat="1" applyFont="1" applyBorder="1" applyAlignment="1">
      <alignment vertical="center"/>
    </xf>
    <xf numFmtId="41" fontId="4" fillId="0" borderId="36" xfId="6" applyNumberFormat="1" applyFont="1" applyBorder="1" applyAlignment="1">
      <alignment horizontal="left" vertical="center"/>
    </xf>
    <xf numFmtId="41" fontId="4" fillId="0" borderId="0" xfId="6" applyNumberFormat="1" applyFont="1" applyBorder="1" applyAlignment="1">
      <alignment horizontal="left" vertical="center"/>
    </xf>
    <xf numFmtId="41" fontId="4" fillId="0" borderId="42" xfId="6" applyNumberFormat="1" applyFont="1" applyBorder="1" applyAlignment="1">
      <alignment vertical="center"/>
    </xf>
    <xf numFmtId="41" fontId="4" fillId="0" borderId="43" xfId="6" applyNumberFormat="1" applyFont="1" applyBorder="1" applyAlignment="1">
      <alignment vertical="center"/>
    </xf>
    <xf numFmtId="41" fontId="4" fillId="0" borderId="44" xfId="6" applyNumberFormat="1" applyFont="1" applyBorder="1" applyAlignment="1">
      <alignment vertical="center"/>
    </xf>
    <xf numFmtId="41" fontId="5" fillId="0" borderId="40" xfId="6" applyNumberFormat="1" applyFont="1" applyBorder="1" applyAlignment="1">
      <alignment horizontal="left" vertical="center"/>
    </xf>
    <xf numFmtId="176" fontId="5" fillId="0" borderId="21" xfId="5" applyNumberFormat="1" applyFont="1" applyBorder="1" applyAlignment="1">
      <alignment horizontal="right" vertical="center"/>
    </xf>
    <xf numFmtId="41" fontId="4" fillId="0" borderId="12" xfId="6" applyNumberFormat="1" applyFont="1" applyBorder="1" applyAlignment="1">
      <alignment vertical="center"/>
    </xf>
    <xf numFmtId="176" fontId="4" fillId="0" borderId="8" xfId="6" applyNumberFormat="1" applyFont="1" applyBorder="1" applyAlignment="1">
      <alignment vertical="center"/>
    </xf>
    <xf numFmtId="176" fontId="4" fillId="0" borderId="21" xfId="6" applyNumberFormat="1" applyFont="1" applyBorder="1" applyAlignment="1">
      <alignment vertical="center"/>
    </xf>
    <xf numFmtId="41" fontId="4" fillId="0" borderId="38" xfId="6" applyNumberFormat="1" applyFont="1" applyBorder="1" applyAlignment="1">
      <alignment vertical="center"/>
    </xf>
    <xf numFmtId="177" fontId="4" fillId="0" borderId="17" xfId="6" applyNumberFormat="1" applyFont="1" applyBorder="1" applyAlignment="1">
      <alignment vertical="center"/>
    </xf>
    <xf numFmtId="176" fontId="4" fillId="0" borderId="24" xfId="6" applyNumberFormat="1" applyFont="1" applyBorder="1" applyAlignment="1">
      <alignment vertical="center"/>
    </xf>
    <xf numFmtId="177" fontId="4" fillId="0" borderId="26" xfId="6" applyNumberFormat="1" applyFont="1" applyBorder="1" applyAlignment="1">
      <alignment vertical="center"/>
    </xf>
    <xf numFmtId="0" fontId="8" fillId="0" borderId="7" xfId="6" applyFont="1" applyBorder="1" applyAlignment="1">
      <alignment vertical="center"/>
    </xf>
    <xf numFmtId="0" fontId="8" fillId="0" borderId="8" xfId="6" applyFont="1" applyBorder="1" applyAlignment="1">
      <alignment vertical="center"/>
    </xf>
    <xf numFmtId="0" fontId="8" fillId="0" borderId="42" xfId="6" applyFont="1" applyBorder="1" applyAlignment="1">
      <alignment vertical="center"/>
    </xf>
    <xf numFmtId="177" fontId="4" fillId="0" borderId="3" xfId="6" applyNumberFormat="1" applyFont="1" applyBorder="1" applyAlignment="1">
      <alignment vertical="center"/>
    </xf>
    <xf numFmtId="177" fontId="4" fillId="0" borderId="28" xfId="6" applyNumberFormat="1" applyFont="1" applyBorder="1" applyAlignment="1">
      <alignment vertical="center"/>
    </xf>
    <xf numFmtId="177" fontId="4" fillId="0" borderId="35" xfId="6" applyNumberFormat="1" applyFont="1" applyBorder="1" applyAlignment="1">
      <alignment vertical="center"/>
    </xf>
    <xf numFmtId="0" fontId="8" fillId="0" borderId="6" xfId="6" applyFont="1" applyBorder="1" applyAlignment="1">
      <alignment vertical="center"/>
    </xf>
    <xf numFmtId="41" fontId="4" fillId="0" borderId="14" xfId="6" applyNumberFormat="1" applyFont="1" applyBorder="1" applyAlignment="1">
      <alignment horizontal="left" vertical="center"/>
    </xf>
    <xf numFmtId="41" fontId="5" fillId="0" borderId="45" xfId="6" applyNumberFormat="1" applyFont="1" applyBorder="1" applyAlignment="1">
      <alignment horizontal="left" vertical="center"/>
    </xf>
    <xf numFmtId="41" fontId="5" fillId="0" borderId="27" xfId="6" applyNumberFormat="1" applyFont="1" applyBorder="1" applyAlignment="1">
      <alignment horizontal="left" vertical="center"/>
    </xf>
    <xf numFmtId="41" fontId="5" fillId="0" borderId="30" xfId="6" applyNumberFormat="1" applyFont="1" applyBorder="1" applyAlignment="1">
      <alignment horizontal="left" vertical="center"/>
    </xf>
    <xf numFmtId="41" fontId="5" fillId="0" borderId="40" xfId="6" applyNumberFormat="1" applyFont="1" applyBorder="1" applyAlignment="1">
      <alignment horizontal="left" vertical="center"/>
    </xf>
    <xf numFmtId="41" fontId="5" fillId="0" borderId="4" xfId="6" applyNumberFormat="1" applyFont="1" applyBorder="1" applyAlignment="1">
      <alignment horizontal="left" vertical="center"/>
    </xf>
    <xf numFmtId="41" fontId="5" fillId="0" borderId="5" xfId="6" applyNumberFormat="1" applyFont="1" applyBorder="1" applyAlignment="1">
      <alignment horizontal="left" vertical="center"/>
    </xf>
    <xf numFmtId="41" fontId="4" fillId="0" borderId="3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41" fontId="4" fillId="0" borderId="9" xfId="6" applyNumberFormat="1" applyFont="1" applyBorder="1" applyAlignment="1">
      <alignment horizontal="left" vertical="center"/>
    </xf>
    <xf numFmtId="41" fontId="4" fillId="0" borderId="2" xfId="6" applyNumberFormat="1" applyFont="1" applyBorder="1" applyAlignment="1">
      <alignment horizontal="left" vertical="center"/>
    </xf>
    <xf numFmtId="41" fontId="5" fillId="0" borderId="18" xfId="6" applyNumberFormat="1" applyFont="1" applyBorder="1" applyAlignment="1">
      <alignment horizontal="left" vertical="center"/>
    </xf>
    <xf numFmtId="41" fontId="5" fillId="0" borderId="10" xfId="6" applyNumberFormat="1" applyFont="1" applyBorder="1" applyAlignment="1">
      <alignment horizontal="left" vertical="center"/>
    </xf>
    <xf numFmtId="41" fontId="5" fillId="0" borderId="2" xfId="6" applyNumberFormat="1" applyFont="1" applyBorder="1" applyAlignment="1">
      <alignment horizontal="left" vertical="center"/>
    </xf>
    <xf numFmtId="41" fontId="4" fillId="0" borderId="46" xfId="6" applyNumberFormat="1" applyFont="1" applyBorder="1" applyAlignment="1">
      <alignment horizontal="left" vertical="center"/>
    </xf>
    <xf numFmtId="41" fontId="5" fillId="0" borderId="18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41" fontId="4" fillId="0" borderId="1" xfId="6" applyNumberFormat="1" applyFont="1" applyBorder="1" applyAlignment="1">
      <alignment horizontal="left" vertical="center" indent="1"/>
    </xf>
    <xf numFmtId="41" fontId="4" fillId="0" borderId="0" xfId="6" applyNumberFormat="1" applyFont="1" applyAlignment="1">
      <alignment vertical="center"/>
    </xf>
    <xf numFmtId="41" fontId="4" fillId="0" borderId="31" xfId="6" applyNumberFormat="1" applyFont="1" applyBorder="1" applyAlignment="1">
      <alignment vertical="center"/>
    </xf>
    <xf numFmtId="41" fontId="4" fillId="0" borderId="36" xfId="6" applyNumberFormat="1" applyFont="1" applyBorder="1" applyAlignment="1">
      <alignment horizontal="left" vertical="center" indent="2"/>
    </xf>
    <xf numFmtId="41" fontId="4" fillId="0" borderId="10" xfId="6" applyNumberFormat="1" applyFont="1" applyBorder="1" applyAlignment="1">
      <alignment horizontal="left" vertical="center"/>
    </xf>
    <xf numFmtId="176" fontId="4" fillId="0" borderId="2" xfId="5" applyNumberFormat="1" applyFont="1" applyBorder="1" applyAlignment="1">
      <alignment horizontal="right" vertical="center"/>
    </xf>
    <xf numFmtId="41" fontId="4" fillId="0" borderId="6" xfId="6" applyNumberFormat="1" applyFont="1" applyBorder="1" applyAlignment="1">
      <alignment horizontal="left" vertical="center"/>
    </xf>
    <xf numFmtId="177" fontId="5" fillId="0" borderId="47" xfId="6" applyNumberFormat="1" applyFont="1" applyBorder="1" applyAlignment="1">
      <alignment vertical="center"/>
    </xf>
    <xf numFmtId="176" fontId="4" fillId="0" borderId="7" xfId="5" applyNumberFormat="1" applyFont="1" applyBorder="1" applyAlignment="1">
      <alignment horizontal="right" vertical="center"/>
    </xf>
    <xf numFmtId="176" fontId="4" fillId="0" borderId="7" xfId="6" applyNumberFormat="1" applyFont="1" applyBorder="1" applyAlignment="1">
      <alignment vertical="center"/>
    </xf>
    <xf numFmtId="177" fontId="4" fillId="0" borderId="48" xfId="6" applyNumberFormat="1" applyFont="1" applyBorder="1" applyAlignment="1">
      <alignment vertical="center"/>
    </xf>
    <xf numFmtId="41" fontId="4" fillId="0" borderId="8" xfId="6" applyNumberFormat="1" applyFont="1" applyBorder="1" applyAlignment="1">
      <alignment vertical="center"/>
    </xf>
    <xf numFmtId="41" fontId="4" fillId="0" borderId="21" xfId="6" applyNumberFormat="1" applyFont="1" applyBorder="1" applyAlignment="1">
      <alignment horizontal="left" vertical="center" indent="2"/>
    </xf>
    <xf numFmtId="41" fontId="4" fillId="0" borderId="49" xfId="6" applyNumberFormat="1" applyFont="1" applyBorder="1" applyAlignment="1">
      <alignment horizontal="left" vertical="center"/>
    </xf>
    <xf numFmtId="176" fontId="5" fillId="0" borderId="50" xfId="5" applyNumberFormat="1" applyFont="1" applyBorder="1" applyAlignment="1">
      <alignment horizontal="right" vertical="center"/>
    </xf>
    <xf numFmtId="176" fontId="5" fillId="0" borderId="50" xfId="6" applyNumberFormat="1" applyFont="1" applyBorder="1" applyAlignment="1">
      <alignment vertical="center"/>
    </xf>
    <xf numFmtId="41" fontId="4" fillId="0" borderId="7" xfId="6" applyNumberFormat="1" applyFont="1" applyBorder="1" applyAlignment="1">
      <alignment horizontal="left" vertical="center" indent="1"/>
    </xf>
    <xf numFmtId="41" fontId="4" fillId="0" borderId="51" xfId="6" applyNumberFormat="1" applyFont="1" applyBorder="1" applyAlignment="1">
      <alignment vertical="center"/>
    </xf>
    <xf numFmtId="41" fontId="4" fillId="0" borderId="14" xfId="6" applyNumberFormat="1" applyFont="1" applyBorder="1" applyAlignment="1">
      <alignment vertical="center"/>
    </xf>
    <xf numFmtId="41" fontId="4" fillId="0" borderId="20" xfId="6" applyNumberFormat="1" applyFont="1" applyBorder="1" applyAlignment="1">
      <alignment horizontal="left" vertical="center" indent="2"/>
    </xf>
    <xf numFmtId="41" fontId="5" fillId="0" borderId="45" xfId="6" applyNumberFormat="1" applyFont="1" applyBorder="1" applyAlignment="1">
      <alignment horizontal="left" vertical="center"/>
    </xf>
    <xf numFmtId="41" fontId="5" fillId="0" borderId="27" xfId="6" applyNumberFormat="1" applyFont="1" applyBorder="1" applyAlignment="1">
      <alignment horizontal="left" vertical="center"/>
    </xf>
    <xf numFmtId="41" fontId="5" fillId="0" borderId="30" xfId="6" applyNumberFormat="1" applyFont="1" applyBorder="1" applyAlignment="1">
      <alignment horizontal="left" vertical="center"/>
    </xf>
    <xf numFmtId="41" fontId="5" fillId="0" borderId="18" xfId="6" applyNumberFormat="1" applyFont="1" applyBorder="1" applyAlignment="1">
      <alignment horizontal="left" vertical="center"/>
    </xf>
    <xf numFmtId="41" fontId="5" fillId="0" borderId="10" xfId="6" applyNumberFormat="1" applyFont="1" applyBorder="1" applyAlignment="1">
      <alignment horizontal="left" vertical="center"/>
    </xf>
    <xf numFmtId="41" fontId="5" fillId="0" borderId="2" xfId="6" applyNumberFormat="1" applyFont="1" applyBorder="1" applyAlignment="1">
      <alignment horizontal="left" vertical="center"/>
    </xf>
    <xf numFmtId="41" fontId="5" fillId="0" borderId="41" xfId="6" applyNumberFormat="1" applyFont="1" applyBorder="1" applyAlignment="1">
      <alignment horizontal="left" vertical="center"/>
    </xf>
    <xf numFmtId="41" fontId="4" fillId="0" borderId="3" xfId="6" applyNumberFormat="1" applyFont="1" applyBorder="1" applyAlignment="1">
      <alignment horizontal="left" vertical="center"/>
    </xf>
    <xf numFmtId="41" fontId="4" fillId="0" borderId="5" xfId="6" applyNumberFormat="1" applyFont="1" applyBorder="1" applyAlignment="1">
      <alignment horizontal="left" vertical="center"/>
    </xf>
    <xf numFmtId="41" fontId="5" fillId="2" borderId="6" xfId="6" applyNumberFormat="1" applyFont="1" applyFill="1" applyBorder="1" applyAlignment="1">
      <alignment horizontal="center" vertical="center"/>
    </xf>
    <xf numFmtId="41" fontId="5" fillId="2" borderId="21" xfId="6" applyNumberFormat="1" applyFont="1" applyFill="1" applyBorder="1" applyAlignment="1">
      <alignment horizontal="center" vertical="center"/>
    </xf>
    <xf numFmtId="176" fontId="5" fillId="2" borderId="9" xfId="5" applyNumberFormat="1" applyFont="1" applyFill="1" applyBorder="1" applyAlignment="1">
      <alignment horizontal="center" vertical="center"/>
    </xf>
    <xf numFmtId="176" fontId="5" fillId="2" borderId="10" xfId="5" applyNumberFormat="1" applyFont="1" applyFill="1" applyBorder="1" applyAlignment="1">
      <alignment horizontal="center" vertical="center"/>
    </xf>
    <xf numFmtId="41" fontId="5" fillId="2" borderId="38" xfId="6" applyNumberFormat="1" applyFont="1" applyFill="1" applyBorder="1" applyAlignment="1">
      <alignment horizontal="center" vertical="center"/>
    </xf>
    <xf numFmtId="41" fontId="5" fillId="2" borderId="39" xfId="6" applyNumberFormat="1" applyFont="1" applyFill="1" applyBorder="1" applyAlignment="1">
      <alignment horizontal="center" vertical="center"/>
    </xf>
    <xf numFmtId="176" fontId="9" fillId="0" borderId="0" xfId="5" applyNumberFormat="1" applyFont="1" applyAlignment="1">
      <alignment horizontal="center" vertical="center"/>
    </xf>
    <xf numFmtId="41" fontId="5" fillId="0" borderId="16" xfId="6" applyNumberFormat="1" applyFont="1" applyBorder="1" applyAlignment="1">
      <alignment horizontal="center" vertical="center"/>
    </xf>
    <xf numFmtId="41" fontId="5" fillId="0" borderId="4" xfId="6" applyNumberFormat="1" applyFont="1" applyBorder="1" applyAlignment="1">
      <alignment horizontal="center" vertical="center"/>
    </xf>
    <xf numFmtId="41" fontId="5" fillId="0" borderId="5" xfId="6" applyNumberFormat="1" applyFont="1" applyBorder="1" applyAlignment="1">
      <alignment horizontal="center" vertical="center"/>
    </xf>
    <xf numFmtId="41" fontId="5" fillId="0" borderId="40" xfId="6" applyNumberFormat="1" applyFont="1" applyBorder="1" applyAlignment="1">
      <alignment horizontal="center" vertical="center"/>
    </xf>
    <xf numFmtId="176" fontId="6" fillId="0" borderId="0" xfId="5" applyNumberFormat="1" applyFont="1" applyBorder="1" applyAlignment="1">
      <alignment horizontal="left" vertical="center"/>
    </xf>
    <xf numFmtId="0" fontId="7" fillId="0" borderId="27" xfId="0" applyFont="1" applyBorder="1" applyAlignment="1">
      <alignment horizontal="right"/>
    </xf>
    <xf numFmtId="41" fontId="5" fillId="2" borderId="23" xfId="6" applyNumberFormat="1" applyFont="1" applyFill="1" applyBorder="1" applyAlignment="1">
      <alignment horizontal="center" vertical="center"/>
    </xf>
    <xf numFmtId="41" fontId="5" fillId="2" borderId="24" xfId="6" applyNumberFormat="1" applyFont="1" applyFill="1" applyBorder="1" applyAlignment="1">
      <alignment horizontal="center" vertical="center"/>
    </xf>
    <xf numFmtId="41" fontId="5" fillId="2" borderId="35" xfId="6" applyNumberFormat="1" applyFont="1" applyFill="1" applyBorder="1" applyAlignment="1">
      <alignment horizontal="center" vertical="center"/>
    </xf>
    <xf numFmtId="41" fontId="5" fillId="2" borderId="37" xfId="6" applyNumberFormat="1" applyFont="1" applyFill="1" applyBorder="1" applyAlignment="1">
      <alignment horizontal="center" vertical="center"/>
    </xf>
    <xf numFmtId="41" fontId="5" fillId="2" borderId="12" xfId="6" applyNumberFormat="1" applyFont="1" applyFill="1" applyBorder="1" applyAlignment="1">
      <alignment horizontal="center" vertical="center"/>
    </xf>
    <xf numFmtId="41" fontId="5" fillId="2" borderId="13" xfId="6" applyNumberFormat="1" applyFont="1" applyFill="1" applyBorder="1" applyAlignment="1">
      <alignment horizontal="center" vertical="center"/>
    </xf>
    <xf numFmtId="41" fontId="5" fillId="2" borderId="14" xfId="6" applyNumberFormat="1" applyFont="1" applyFill="1" applyBorder="1" applyAlignment="1">
      <alignment horizontal="center" vertical="center"/>
    </xf>
    <xf numFmtId="41" fontId="5" fillId="2" borderId="20" xfId="6" applyNumberFormat="1" applyFont="1" applyFill="1" applyBorder="1" applyAlignment="1">
      <alignment horizontal="center" vertical="center"/>
    </xf>
    <xf numFmtId="176" fontId="5" fillId="2" borderId="15" xfId="5" applyNumberFormat="1" applyFont="1" applyFill="1" applyBorder="1" applyAlignment="1">
      <alignment horizontal="center" vertical="center"/>
    </xf>
    <xf numFmtId="177" fontId="4" fillId="0" borderId="52" xfId="6" applyNumberFormat="1" applyFont="1" applyBorder="1" applyAlignment="1">
      <alignment vertical="center"/>
    </xf>
  </cellXfs>
  <cellStyles count="7">
    <cellStyle name="쉼표 [0] 2" xfId="1"/>
    <cellStyle name="쉼표 [0] 2 2" xfId="3"/>
    <cellStyle name="쉼표 [0] 3" xfId="5"/>
    <cellStyle name="표준" xfId="0" builtinId="0"/>
    <cellStyle name="표준 2" xfId="6"/>
    <cellStyle name="표준 3" xfId="2"/>
    <cellStyle name="표준 4" xfId="4"/>
  </cellStyles>
  <dxfs count="0"/>
  <tableStyles count="0" defaultTableStyle="TableStyleMedium9" defaultPivotStyle="PivotStyleLight16"/>
  <colors>
    <mruColors>
      <color rgb="FFCCFFFF"/>
      <color rgb="FFFFFF66"/>
      <color rgb="FFC3F694"/>
      <color rgb="FF99FF66"/>
      <color rgb="FF66FFFF"/>
      <color rgb="FFFF9900"/>
      <color rgb="FFFFCC00"/>
      <color rgb="FFFFD85B"/>
      <color rgb="FFFFE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6\&#44277;&#50976;&#47928;&#49436;&#54260;&#45908;\2016&#45380;%20&#44277;&#50976;&#47928;&#49436;\2016&#45380;%20&#52712;&#54633;&#51088;&#47308;\2015&#45380;%20&#49324;&#50629;&#49892;&#51201;%20&#48143;%20&#44208;&#49328;\2&#52264;&#52628;&#44221;\&#48169;&#44284;&#54980;\2010&#45380;%20&#48169;&#44284;&#54980;&#44368;&#49892;(&#52628;&#44221;2&#52264;)(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예산총괄표"/>
      <sheetName val="세입"/>
      <sheetName val="세입 (2)"/>
      <sheetName val="세출"/>
      <sheetName val="세출 (2)"/>
      <sheetName val="세출 (3)"/>
      <sheetName val="세출 (4)"/>
      <sheetName val="세출 (5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zoomScale="90" zoomScaleNormal="90" zoomScaleSheetLayoutView="90" workbookViewId="0">
      <selection activeCell="J49" sqref="J49"/>
    </sheetView>
  </sheetViews>
  <sheetFormatPr defaultRowHeight="16.5"/>
  <cols>
    <col min="1" max="1" width="4.875" style="17" customWidth="1"/>
    <col min="2" max="2" width="5" style="17" customWidth="1"/>
    <col min="3" max="3" width="20.75" style="17" customWidth="1"/>
    <col min="4" max="5" width="12.625" style="13" customWidth="1"/>
    <col min="6" max="6" width="11" style="13" customWidth="1"/>
    <col min="7" max="7" width="9" style="13" customWidth="1"/>
    <col min="8" max="8" width="4.125" style="12" customWidth="1"/>
    <col min="9" max="9" width="5" style="12" customWidth="1"/>
    <col min="10" max="10" width="21.875" style="12" customWidth="1"/>
    <col min="11" max="11" width="12.125" style="13" customWidth="1"/>
    <col min="12" max="12" width="12" style="13" customWidth="1"/>
    <col min="13" max="13" width="11" style="13" customWidth="1"/>
    <col min="14" max="14" width="9.25" style="13" customWidth="1"/>
  </cols>
  <sheetData>
    <row r="1" spans="1:14" ht="40.5" customHeight="1">
      <c r="A1" s="129" t="s">
        <v>55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4" ht="17.25" thickBot="1">
      <c r="A2" s="134" t="s">
        <v>1</v>
      </c>
      <c r="B2" s="134"/>
      <c r="C2" s="134"/>
      <c r="D2" s="134"/>
      <c r="E2" s="134"/>
      <c r="F2" s="134"/>
      <c r="G2" s="134"/>
      <c r="H2" s="1"/>
      <c r="I2" s="1"/>
      <c r="J2" s="1"/>
      <c r="K2" s="1"/>
      <c r="L2" s="135" t="s">
        <v>0</v>
      </c>
      <c r="M2" s="135"/>
      <c r="N2" s="135"/>
    </row>
    <row r="3" spans="1:14" ht="21" customHeight="1">
      <c r="A3" s="136" t="s">
        <v>37</v>
      </c>
      <c r="B3" s="137"/>
      <c r="C3" s="137"/>
      <c r="D3" s="137"/>
      <c r="E3" s="137"/>
      <c r="F3" s="137"/>
      <c r="G3" s="138"/>
      <c r="H3" s="139" t="s">
        <v>38</v>
      </c>
      <c r="I3" s="140"/>
      <c r="J3" s="140"/>
      <c r="K3" s="140"/>
      <c r="L3" s="140"/>
      <c r="M3" s="140"/>
      <c r="N3" s="141"/>
    </row>
    <row r="4" spans="1:14">
      <c r="A4" s="142" t="s">
        <v>39</v>
      </c>
      <c r="B4" s="123" t="s">
        <v>40</v>
      </c>
      <c r="C4" s="123" t="s">
        <v>41</v>
      </c>
      <c r="D4" s="40" t="s">
        <v>56</v>
      </c>
      <c r="E4" s="40" t="s">
        <v>56</v>
      </c>
      <c r="F4" s="125" t="s">
        <v>42</v>
      </c>
      <c r="G4" s="126"/>
      <c r="H4" s="127" t="s">
        <v>39</v>
      </c>
      <c r="I4" s="123" t="s">
        <v>40</v>
      </c>
      <c r="J4" s="123" t="s">
        <v>41</v>
      </c>
      <c r="K4" s="40" t="s">
        <v>56</v>
      </c>
      <c r="L4" s="40" t="s">
        <v>56</v>
      </c>
      <c r="M4" s="125" t="s">
        <v>42</v>
      </c>
      <c r="N4" s="144"/>
    </row>
    <row r="5" spans="1:14" ht="17.25" thickBot="1">
      <c r="A5" s="143"/>
      <c r="B5" s="124"/>
      <c r="C5" s="124"/>
      <c r="D5" s="47" t="s">
        <v>57</v>
      </c>
      <c r="E5" s="47" t="s">
        <v>45</v>
      </c>
      <c r="F5" s="47" t="s">
        <v>43</v>
      </c>
      <c r="G5" s="47" t="s">
        <v>44</v>
      </c>
      <c r="H5" s="128"/>
      <c r="I5" s="124"/>
      <c r="J5" s="124"/>
      <c r="K5" s="47" t="s">
        <v>57</v>
      </c>
      <c r="L5" s="47" t="s">
        <v>45</v>
      </c>
      <c r="M5" s="47" t="s">
        <v>43</v>
      </c>
      <c r="N5" s="48" t="s">
        <v>44</v>
      </c>
    </row>
    <row r="6" spans="1:14" ht="24.95" customHeight="1">
      <c r="A6" s="130" t="s">
        <v>2</v>
      </c>
      <c r="B6" s="131"/>
      <c r="C6" s="132"/>
      <c r="D6" s="14">
        <f>D10+D7+D17+D13+D24+D20</f>
        <v>80040</v>
      </c>
      <c r="E6" s="14">
        <f>E10+E7+E17+E13+E24+E20</f>
        <v>79869</v>
      </c>
      <c r="F6" s="21">
        <f>D6-E6</f>
        <v>171</v>
      </c>
      <c r="G6" s="54">
        <f>E6/D6</f>
        <v>0.99786356821589206</v>
      </c>
      <c r="H6" s="133" t="s">
        <v>2</v>
      </c>
      <c r="I6" s="131"/>
      <c r="J6" s="132"/>
      <c r="K6" s="2">
        <f>K7+K22+K26+K36</f>
        <v>73728</v>
      </c>
      <c r="L6" s="2">
        <f>L7+L22+L26+L36+L39</f>
        <v>79869</v>
      </c>
      <c r="M6" s="21">
        <f>K6-L6</f>
        <v>-6141</v>
      </c>
      <c r="N6" s="22">
        <f>L6/K6</f>
        <v>1.0832926432291667</v>
      </c>
    </row>
    <row r="7" spans="1:14" ht="24.95" customHeight="1">
      <c r="A7" s="117" t="s">
        <v>46</v>
      </c>
      <c r="B7" s="118"/>
      <c r="C7" s="119"/>
      <c r="D7" s="2">
        <f>D8</f>
        <v>11233</v>
      </c>
      <c r="E7" s="2">
        <f>E8</f>
        <v>11190</v>
      </c>
      <c r="F7" s="21">
        <f t="shared" ref="F7:F23" si="0">D7-E7</f>
        <v>43</v>
      </c>
      <c r="G7" s="54">
        <f t="shared" ref="G7:G23" si="1">E7/D7</f>
        <v>0.99617199323422057</v>
      </c>
      <c r="H7" s="120" t="s">
        <v>3</v>
      </c>
      <c r="I7" s="118"/>
      <c r="J7" s="119"/>
      <c r="K7" s="3">
        <f>K8+K14+K16</f>
        <v>52688</v>
      </c>
      <c r="L7" s="3">
        <f>L8+L14+L16</f>
        <v>49511</v>
      </c>
      <c r="M7" s="21">
        <f t="shared" ref="M7:M10" si="2">K7-L7</f>
        <v>3177</v>
      </c>
      <c r="N7" s="22">
        <f t="shared" ref="N7:N10" si="3">L7/K7</f>
        <v>0.93970163984208932</v>
      </c>
    </row>
    <row r="8" spans="1:14" ht="24.95" customHeight="1">
      <c r="A8" s="4"/>
      <c r="B8" s="121" t="s">
        <v>47</v>
      </c>
      <c r="C8" s="122"/>
      <c r="D8" s="9">
        <f>SUM(D9:D9)</f>
        <v>11233</v>
      </c>
      <c r="E8" s="9">
        <f>SUM(E9:E9)</f>
        <v>11190</v>
      </c>
      <c r="F8" s="64">
        <f t="shared" si="0"/>
        <v>43</v>
      </c>
      <c r="G8" s="73">
        <f t="shared" si="1"/>
        <v>0.99617199323422057</v>
      </c>
      <c r="H8" s="66"/>
      <c r="I8" s="32" t="s">
        <v>4</v>
      </c>
      <c r="J8" s="6"/>
      <c r="K8" s="9">
        <f>SUM(K9:K13)</f>
        <v>45436</v>
      </c>
      <c r="L8" s="9">
        <f>SUM(L9:L13)</f>
        <v>43553</v>
      </c>
      <c r="M8" s="64">
        <f t="shared" si="2"/>
        <v>1883</v>
      </c>
      <c r="N8" s="67">
        <f t="shared" si="3"/>
        <v>0.95855709129324762</v>
      </c>
    </row>
    <row r="9" spans="1:14" ht="24.95" customHeight="1">
      <c r="A9" s="4"/>
      <c r="B9" s="16"/>
      <c r="C9" s="15" t="s">
        <v>47</v>
      </c>
      <c r="D9" s="9">
        <v>11233</v>
      </c>
      <c r="E9" s="9">
        <v>11190</v>
      </c>
      <c r="F9" s="64">
        <f t="shared" si="0"/>
        <v>43</v>
      </c>
      <c r="G9" s="73">
        <f t="shared" si="1"/>
        <v>0.99617199323422057</v>
      </c>
      <c r="H9" s="58"/>
      <c r="I9" s="33"/>
      <c r="J9" s="46" t="s">
        <v>5</v>
      </c>
      <c r="K9" s="5">
        <v>32284</v>
      </c>
      <c r="L9" s="5">
        <v>32254</v>
      </c>
      <c r="M9" s="64">
        <f t="shared" si="2"/>
        <v>30</v>
      </c>
      <c r="N9" s="67">
        <f t="shared" si="3"/>
        <v>0.99907074711931609</v>
      </c>
    </row>
    <row r="10" spans="1:14" ht="24.95" customHeight="1">
      <c r="A10" s="88" t="s">
        <v>48</v>
      </c>
      <c r="B10" s="89"/>
      <c r="C10" s="90"/>
      <c r="D10" s="2">
        <f>D11</f>
        <v>51993</v>
      </c>
      <c r="E10" s="2">
        <f>E11</f>
        <v>51993</v>
      </c>
      <c r="F10" s="21">
        <f t="shared" si="0"/>
        <v>0</v>
      </c>
      <c r="G10" s="54">
        <f t="shared" si="1"/>
        <v>1</v>
      </c>
      <c r="H10" s="58"/>
      <c r="I10" s="25"/>
      <c r="J10" s="46" t="s">
        <v>6</v>
      </c>
      <c r="K10" s="5">
        <v>5465</v>
      </c>
      <c r="L10" s="5">
        <v>5358</v>
      </c>
      <c r="M10" s="64">
        <f t="shared" si="2"/>
        <v>107</v>
      </c>
      <c r="N10" s="67">
        <f t="shared" si="3"/>
        <v>0.98042086001829831</v>
      </c>
    </row>
    <row r="11" spans="1:14" ht="24.95" customHeight="1">
      <c r="A11" s="4"/>
      <c r="B11" s="86" t="s">
        <v>13</v>
      </c>
      <c r="C11" s="87"/>
      <c r="D11" s="5">
        <f>SUM(D12:D12)</f>
        <v>51993</v>
      </c>
      <c r="E11" s="5">
        <f>SUM(E12:E12)</f>
        <v>51993</v>
      </c>
      <c r="F11" s="64">
        <f t="shared" si="0"/>
        <v>0</v>
      </c>
      <c r="G11" s="73">
        <f t="shared" si="1"/>
        <v>1</v>
      </c>
      <c r="H11" s="58"/>
      <c r="I11" s="34"/>
      <c r="J11" s="46" t="s">
        <v>7</v>
      </c>
      <c r="K11" s="5">
        <v>2854</v>
      </c>
      <c r="L11" s="5">
        <v>1193</v>
      </c>
      <c r="M11" s="64">
        <f>K11-L11</f>
        <v>1661</v>
      </c>
      <c r="N11" s="67">
        <f t="shared" ref="N11:N25" si="4">L11/K11</f>
        <v>0.41800981079187105</v>
      </c>
    </row>
    <row r="12" spans="1:14" ht="24.95" customHeight="1">
      <c r="A12" s="4"/>
      <c r="B12" s="19"/>
      <c r="C12" s="87" t="s">
        <v>14</v>
      </c>
      <c r="D12" s="5">
        <v>51993</v>
      </c>
      <c r="E12" s="5">
        <v>51993</v>
      </c>
      <c r="F12" s="64">
        <f t="shared" si="0"/>
        <v>0</v>
      </c>
      <c r="G12" s="73">
        <f t="shared" si="1"/>
        <v>1</v>
      </c>
      <c r="H12" s="58"/>
      <c r="I12" s="16"/>
      <c r="J12" s="6" t="s">
        <v>8</v>
      </c>
      <c r="K12" s="5">
        <v>4113</v>
      </c>
      <c r="L12" s="5">
        <v>4099</v>
      </c>
      <c r="M12" s="64">
        <f>K12-L12</f>
        <v>14</v>
      </c>
      <c r="N12" s="67">
        <f t="shared" si="4"/>
        <v>0.99659615852176031</v>
      </c>
    </row>
    <row r="13" spans="1:14" ht="24.95" customHeight="1">
      <c r="A13" s="88" t="s">
        <v>23</v>
      </c>
      <c r="B13" s="89"/>
      <c r="C13" s="90"/>
      <c r="D13" s="2">
        <f>D14</f>
        <v>3100</v>
      </c>
      <c r="E13" s="2">
        <f>E14</f>
        <v>2900</v>
      </c>
      <c r="F13" s="21">
        <f t="shared" si="0"/>
        <v>200</v>
      </c>
      <c r="G13" s="54">
        <f t="shared" si="1"/>
        <v>0.93548387096774188</v>
      </c>
      <c r="H13" s="58"/>
      <c r="I13" s="8"/>
      <c r="J13" s="35" t="s">
        <v>9</v>
      </c>
      <c r="K13" s="5">
        <v>720</v>
      </c>
      <c r="L13" s="5">
        <v>649</v>
      </c>
      <c r="M13" s="64">
        <f>K13-L13</f>
        <v>71</v>
      </c>
      <c r="N13" s="67">
        <f t="shared" si="4"/>
        <v>0.90138888888888891</v>
      </c>
    </row>
    <row r="14" spans="1:14" ht="24.95" customHeight="1">
      <c r="A14" s="4"/>
      <c r="B14" s="84" t="s">
        <v>49</v>
      </c>
      <c r="C14" s="85"/>
      <c r="D14" s="9">
        <f>SUM(D15:D16)</f>
        <v>3100</v>
      </c>
      <c r="E14" s="9">
        <f>SUM(E15:E16)</f>
        <v>2900</v>
      </c>
      <c r="F14" s="64">
        <f t="shared" si="0"/>
        <v>200</v>
      </c>
      <c r="G14" s="73">
        <f t="shared" si="1"/>
        <v>0.93548387096774188</v>
      </c>
      <c r="H14" s="58"/>
      <c r="I14" s="32" t="s">
        <v>10</v>
      </c>
      <c r="J14" s="6"/>
      <c r="K14" s="9">
        <f>SUM(K15:K15)</f>
        <v>420</v>
      </c>
      <c r="L14" s="9">
        <f>SUM(L15:L15)</f>
        <v>286</v>
      </c>
      <c r="M14" s="64">
        <f>K14-L14</f>
        <v>134</v>
      </c>
      <c r="N14" s="67">
        <f t="shared" si="4"/>
        <v>0.68095238095238098</v>
      </c>
    </row>
    <row r="15" spans="1:14" ht="24.95" customHeight="1">
      <c r="A15" s="4"/>
      <c r="B15" s="76"/>
      <c r="C15" s="11" t="s">
        <v>24</v>
      </c>
      <c r="D15" s="5">
        <v>400</v>
      </c>
      <c r="E15" s="5">
        <v>350</v>
      </c>
      <c r="F15" s="64">
        <f t="shared" si="0"/>
        <v>50</v>
      </c>
      <c r="G15" s="73">
        <f t="shared" si="1"/>
        <v>0.875</v>
      </c>
      <c r="H15" s="72"/>
      <c r="I15" s="8"/>
      <c r="J15" s="35" t="s">
        <v>11</v>
      </c>
      <c r="K15" s="9">
        <v>420</v>
      </c>
      <c r="L15" s="9">
        <v>286</v>
      </c>
      <c r="M15" s="64">
        <f>K15-L15</f>
        <v>134</v>
      </c>
      <c r="N15" s="67">
        <f t="shared" si="4"/>
        <v>0.68095238095238098</v>
      </c>
    </row>
    <row r="16" spans="1:14" ht="24.95" customHeight="1">
      <c r="A16" s="4"/>
      <c r="B16" s="70"/>
      <c r="C16" s="15" t="s">
        <v>25</v>
      </c>
      <c r="D16" s="9">
        <v>2700</v>
      </c>
      <c r="E16" s="9">
        <v>2550</v>
      </c>
      <c r="F16" s="64">
        <f t="shared" si="0"/>
        <v>150</v>
      </c>
      <c r="G16" s="73">
        <f t="shared" si="1"/>
        <v>0.94444444444444442</v>
      </c>
      <c r="H16" s="58"/>
      <c r="I16" s="36" t="s">
        <v>12</v>
      </c>
      <c r="J16" s="23"/>
      <c r="K16" s="9">
        <f>SUM(K17:K21)</f>
        <v>6832</v>
      </c>
      <c r="L16" s="9">
        <f>SUM(L17:L21)</f>
        <v>5672</v>
      </c>
      <c r="M16" s="9">
        <f>SUM(M17:M21)</f>
        <v>1160</v>
      </c>
      <c r="N16" s="67">
        <f t="shared" si="4"/>
        <v>0.83021077283372369</v>
      </c>
    </row>
    <row r="17" spans="1:14" ht="24.95" customHeight="1">
      <c r="A17" s="88" t="s">
        <v>26</v>
      </c>
      <c r="B17" s="89"/>
      <c r="C17" s="90"/>
      <c r="D17" s="2">
        <f>D18</f>
        <v>600</v>
      </c>
      <c r="E17" s="2">
        <f>E18</f>
        <v>600</v>
      </c>
      <c r="F17" s="21">
        <f t="shared" si="0"/>
        <v>0</v>
      </c>
      <c r="G17" s="101">
        <f t="shared" si="1"/>
        <v>1</v>
      </c>
      <c r="I17" s="94"/>
      <c r="J17" s="94" t="s">
        <v>60</v>
      </c>
      <c r="K17" s="9">
        <v>120</v>
      </c>
      <c r="L17" s="9">
        <v>120</v>
      </c>
      <c r="M17" s="64">
        <f t="shared" ref="M17:M25" si="5">K17-L17</f>
        <v>0</v>
      </c>
      <c r="N17" s="67">
        <f t="shared" si="4"/>
        <v>1</v>
      </c>
    </row>
    <row r="18" spans="1:14" ht="24.95" customHeight="1">
      <c r="A18" s="4"/>
      <c r="B18" s="86" t="s">
        <v>26</v>
      </c>
      <c r="C18" s="87"/>
      <c r="D18" s="5">
        <f>SUM(D19:D19)</f>
        <v>600</v>
      </c>
      <c r="E18" s="5">
        <v>600</v>
      </c>
      <c r="F18" s="64">
        <f t="shared" si="0"/>
        <v>0</v>
      </c>
      <c r="G18" s="73">
        <f t="shared" si="1"/>
        <v>1</v>
      </c>
      <c r="H18" s="58"/>
      <c r="I18" s="25"/>
      <c r="J18" s="45" t="s">
        <v>15</v>
      </c>
      <c r="K18" s="9">
        <v>940</v>
      </c>
      <c r="L18" s="9">
        <v>891</v>
      </c>
      <c r="M18" s="64">
        <f t="shared" si="5"/>
        <v>49</v>
      </c>
      <c r="N18" s="67">
        <f t="shared" si="4"/>
        <v>0.94787234042553192</v>
      </c>
    </row>
    <row r="19" spans="1:14" ht="24.95" customHeight="1">
      <c r="A19" s="20"/>
      <c r="B19" s="10"/>
      <c r="C19" s="87" t="s">
        <v>27</v>
      </c>
      <c r="D19" s="5">
        <v>600</v>
      </c>
      <c r="E19" s="5">
        <v>600</v>
      </c>
      <c r="F19" s="64">
        <f t="shared" si="0"/>
        <v>0</v>
      </c>
      <c r="G19" s="73">
        <f t="shared" si="1"/>
        <v>1</v>
      </c>
      <c r="H19" s="58"/>
      <c r="I19" s="25"/>
      <c r="J19" s="46" t="s">
        <v>16</v>
      </c>
      <c r="K19" s="5">
        <v>5232</v>
      </c>
      <c r="L19" s="5">
        <v>4319</v>
      </c>
      <c r="M19" s="64">
        <f t="shared" si="5"/>
        <v>913</v>
      </c>
      <c r="N19" s="67">
        <f t="shared" si="4"/>
        <v>0.82549694189602452</v>
      </c>
    </row>
    <row r="20" spans="1:14" ht="24.95" customHeight="1">
      <c r="A20" s="42" t="s">
        <v>28</v>
      </c>
      <c r="B20" s="82"/>
      <c r="C20" s="83"/>
      <c r="D20" s="2">
        <f>D21</f>
        <v>12233</v>
      </c>
      <c r="E20" s="2">
        <f>E21</f>
        <v>12232</v>
      </c>
      <c r="F20" s="21">
        <f t="shared" si="0"/>
        <v>1</v>
      </c>
      <c r="G20" s="54">
        <f t="shared" si="1"/>
        <v>0.99991825390337608</v>
      </c>
      <c r="H20" s="58"/>
      <c r="I20" s="25"/>
      <c r="J20" s="46" t="s">
        <v>17</v>
      </c>
      <c r="K20" s="5">
        <v>200</v>
      </c>
      <c r="L20" s="5">
        <v>160</v>
      </c>
      <c r="M20" s="64">
        <f t="shared" si="5"/>
        <v>40</v>
      </c>
      <c r="N20" s="67">
        <f t="shared" si="4"/>
        <v>0.8</v>
      </c>
    </row>
    <row r="21" spans="1:14" ht="24.95" customHeight="1">
      <c r="A21" s="77"/>
      <c r="B21" s="39" t="s">
        <v>29</v>
      </c>
      <c r="C21" s="85"/>
      <c r="D21" s="9">
        <f>SUM(D22:D23)</f>
        <v>12233</v>
      </c>
      <c r="E21" s="9">
        <f>SUM(E22:E23)</f>
        <v>12232</v>
      </c>
      <c r="F21" s="64">
        <f t="shared" si="0"/>
        <v>1</v>
      </c>
      <c r="G21" s="73">
        <f t="shared" si="1"/>
        <v>0.99991825390337608</v>
      </c>
      <c r="H21" s="59"/>
      <c r="I21" s="93"/>
      <c r="J21" s="46" t="s">
        <v>61</v>
      </c>
      <c r="K21" s="5">
        <v>340</v>
      </c>
      <c r="L21" s="5">
        <v>182</v>
      </c>
      <c r="M21" s="64">
        <f t="shared" si="5"/>
        <v>158</v>
      </c>
      <c r="N21" s="67">
        <f t="shared" si="4"/>
        <v>0.53529411764705881</v>
      </c>
    </row>
    <row r="22" spans="1:14" ht="24.95" customHeight="1" thickBot="1">
      <c r="A22" s="7"/>
      <c r="B22" s="26"/>
      <c r="C22" s="26" t="s">
        <v>58</v>
      </c>
      <c r="D22" s="27">
        <v>9608</v>
      </c>
      <c r="E22" s="27">
        <v>9608</v>
      </c>
      <c r="F22" s="65">
        <f t="shared" si="0"/>
        <v>0</v>
      </c>
      <c r="G22" s="74">
        <f t="shared" si="1"/>
        <v>1</v>
      </c>
      <c r="H22" s="78" t="s">
        <v>18</v>
      </c>
      <c r="I22" s="79"/>
      <c r="J22" s="80"/>
      <c r="K22" s="62">
        <f>K23</f>
        <v>5870</v>
      </c>
      <c r="L22" s="62">
        <f>L23</f>
        <v>2901</v>
      </c>
      <c r="M22" s="29">
        <f t="shared" si="5"/>
        <v>2969</v>
      </c>
      <c r="N22" s="30">
        <f t="shared" si="4"/>
        <v>0.49420783645655875</v>
      </c>
    </row>
    <row r="23" spans="1:14" ht="24.95" customHeight="1">
      <c r="A23" s="49"/>
      <c r="B23" s="51"/>
      <c r="C23" s="53" t="s">
        <v>59</v>
      </c>
      <c r="D23" s="50">
        <v>2625</v>
      </c>
      <c r="E23" s="50">
        <v>2624</v>
      </c>
      <c r="F23" s="68">
        <f t="shared" si="0"/>
        <v>1</v>
      </c>
      <c r="G23" s="75">
        <f t="shared" si="1"/>
        <v>0.99961904761904763</v>
      </c>
      <c r="H23" s="60"/>
      <c r="I23" s="63" t="s">
        <v>19</v>
      </c>
      <c r="J23" s="52"/>
      <c r="K23" s="50">
        <f>SUM(K24:K25)</f>
        <v>5870</v>
      </c>
      <c r="L23" s="50">
        <f>SUM(L24:L25)</f>
        <v>2901</v>
      </c>
      <c r="M23" s="68">
        <f t="shared" si="5"/>
        <v>2969</v>
      </c>
      <c r="N23" s="69">
        <f t="shared" si="4"/>
        <v>0.49420783645655875</v>
      </c>
    </row>
    <row r="24" spans="1:14" ht="24.95" customHeight="1">
      <c r="A24" s="92" t="s">
        <v>30</v>
      </c>
      <c r="B24" s="89"/>
      <c r="C24" s="90"/>
      <c r="D24" s="3">
        <f>D25</f>
        <v>881</v>
      </c>
      <c r="E24" s="3">
        <f>E25</f>
        <v>954</v>
      </c>
      <c r="F24" s="41">
        <f>D24-E24</f>
        <v>-73</v>
      </c>
      <c r="G24" s="55">
        <f>E24/D24</f>
        <v>1.0828603859250852</v>
      </c>
      <c r="H24" s="59"/>
      <c r="I24" s="37"/>
      <c r="J24" s="38" t="s">
        <v>20</v>
      </c>
      <c r="K24" s="5">
        <v>5000</v>
      </c>
      <c r="L24" s="5">
        <v>2248</v>
      </c>
      <c r="M24" s="64">
        <f t="shared" si="5"/>
        <v>2752</v>
      </c>
      <c r="N24" s="67">
        <f t="shared" si="4"/>
        <v>0.4496</v>
      </c>
    </row>
    <row r="25" spans="1:14" ht="24.95" customHeight="1">
      <c r="A25" s="112"/>
      <c r="B25" s="84" t="s">
        <v>31</v>
      </c>
      <c r="C25" s="23"/>
      <c r="D25" s="9">
        <f>SUM(D26:D27)</f>
        <v>881</v>
      </c>
      <c r="E25" s="9">
        <f>SUM(E26:E27)</f>
        <v>954</v>
      </c>
      <c r="F25" s="64">
        <f>D25-E25</f>
        <v>-73</v>
      </c>
      <c r="G25" s="73">
        <f>E25/D25</f>
        <v>1.0828603859250852</v>
      </c>
      <c r="H25" s="59"/>
      <c r="I25" s="37"/>
      <c r="J25" s="45" t="s">
        <v>21</v>
      </c>
      <c r="K25" s="9">
        <v>870</v>
      </c>
      <c r="L25" s="9">
        <v>653</v>
      </c>
      <c r="M25" s="64">
        <f t="shared" si="5"/>
        <v>217</v>
      </c>
      <c r="N25" s="67">
        <f t="shared" si="4"/>
        <v>0.75057471264367814</v>
      </c>
    </row>
    <row r="26" spans="1:14" ht="24.95" customHeight="1">
      <c r="A26" s="4"/>
      <c r="B26" s="25"/>
      <c r="C26" s="87" t="s">
        <v>32</v>
      </c>
      <c r="D26" s="5">
        <v>21</v>
      </c>
      <c r="E26" s="5">
        <v>30</v>
      </c>
      <c r="F26" s="64">
        <f>D26-E26</f>
        <v>-9</v>
      </c>
      <c r="G26" s="73">
        <f>E26/D26</f>
        <v>1.4285714285714286</v>
      </c>
      <c r="H26" s="81" t="s">
        <v>22</v>
      </c>
      <c r="I26" s="82"/>
      <c r="J26" s="83"/>
      <c r="K26" s="2">
        <f>K27+K31</f>
        <v>14870</v>
      </c>
      <c r="L26" s="2">
        <f>L27+L31</f>
        <v>12166</v>
      </c>
      <c r="M26" s="21">
        <f t="shared" ref="M26:M30" si="6">K26-L26</f>
        <v>2704</v>
      </c>
      <c r="N26" s="22">
        <f t="shared" ref="N26:N31" si="7">L26/K26</f>
        <v>0.81815736381977133</v>
      </c>
    </row>
    <row r="27" spans="1:14" ht="24.95" customHeight="1">
      <c r="A27" s="4"/>
      <c r="B27" s="34"/>
      <c r="C27" s="98" t="s">
        <v>33</v>
      </c>
      <c r="D27" s="5">
        <v>860</v>
      </c>
      <c r="E27" s="99">
        <v>924</v>
      </c>
      <c r="F27" s="64">
        <f>D27-E27</f>
        <v>-64</v>
      </c>
      <c r="G27" s="73">
        <f>E27/D27</f>
        <v>1.0744186046511628</v>
      </c>
      <c r="H27" s="58"/>
      <c r="I27" s="84" t="s">
        <v>50</v>
      </c>
      <c r="J27" s="85"/>
      <c r="K27" s="5">
        <f>SUM(K28:K30)</f>
        <v>10250</v>
      </c>
      <c r="L27" s="5">
        <f>SUM(L28:L30)</f>
        <v>9466</v>
      </c>
      <c r="M27" s="64">
        <f t="shared" si="6"/>
        <v>784</v>
      </c>
      <c r="N27" s="67">
        <f t="shared" si="7"/>
        <v>0.92351219512195126</v>
      </c>
    </row>
    <row r="28" spans="1:14" ht="24.95" customHeight="1">
      <c r="A28" s="31"/>
      <c r="B28" s="24"/>
      <c r="D28" s="25"/>
      <c r="E28" s="100"/>
      <c r="F28" s="100"/>
      <c r="H28" s="58"/>
      <c r="I28" s="19"/>
      <c r="J28" s="46" t="s">
        <v>51</v>
      </c>
      <c r="K28" s="5">
        <v>8640</v>
      </c>
      <c r="L28" s="5">
        <v>8098</v>
      </c>
      <c r="M28" s="64">
        <f t="shared" si="6"/>
        <v>542</v>
      </c>
      <c r="N28" s="67">
        <f t="shared" si="7"/>
        <v>0.93726851851851856</v>
      </c>
    </row>
    <row r="29" spans="1:14" ht="24.95" customHeight="1">
      <c r="A29" s="31"/>
      <c r="B29" s="24"/>
      <c r="D29" s="25"/>
      <c r="E29" s="25"/>
      <c r="F29" s="25"/>
      <c r="H29" s="58"/>
      <c r="I29" s="18"/>
      <c r="J29" s="28" t="s">
        <v>52</v>
      </c>
      <c r="K29" s="5">
        <v>1500</v>
      </c>
      <c r="L29" s="5">
        <v>1266</v>
      </c>
      <c r="M29" s="64">
        <f t="shared" si="6"/>
        <v>234</v>
      </c>
      <c r="N29" s="67">
        <f t="shared" si="7"/>
        <v>0.84399999999999997</v>
      </c>
    </row>
    <row r="30" spans="1:14" ht="24.95" customHeight="1">
      <c r="A30" s="31"/>
      <c r="B30" s="24"/>
      <c r="D30" s="25"/>
      <c r="E30" s="25"/>
      <c r="F30" s="25"/>
      <c r="H30" s="58"/>
      <c r="I30" s="71"/>
      <c r="J30" s="45" t="s">
        <v>53</v>
      </c>
      <c r="K30" s="9">
        <v>110</v>
      </c>
      <c r="L30" s="9">
        <v>102</v>
      </c>
      <c r="M30" s="64">
        <f t="shared" si="6"/>
        <v>8</v>
      </c>
      <c r="N30" s="67">
        <f t="shared" si="7"/>
        <v>0.92727272727272725</v>
      </c>
    </row>
    <row r="31" spans="1:14" ht="24.95" customHeight="1">
      <c r="A31" s="31"/>
      <c r="B31" s="24"/>
      <c r="C31" s="97"/>
      <c r="D31" s="25"/>
      <c r="E31" s="25"/>
      <c r="F31" s="25"/>
      <c r="G31" s="57"/>
      <c r="H31" s="58"/>
      <c r="I31" s="86" t="s">
        <v>22</v>
      </c>
      <c r="J31" s="85"/>
      <c r="K31" s="5">
        <f>SUM(K32:K35)</f>
        <v>4620</v>
      </c>
      <c r="L31" s="5">
        <f>SUM(L32:L35)</f>
        <v>2700</v>
      </c>
      <c r="M31" s="5">
        <f>SUM(M32:M35)</f>
        <v>1920</v>
      </c>
      <c r="N31" s="67">
        <f t="shared" si="7"/>
        <v>0.58441558441558439</v>
      </c>
    </row>
    <row r="32" spans="1:14" ht="24.95" customHeight="1">
      <c r="A32" s="31"/>
      <c r="B32" s="24"/>
      <c r="C32" s="24"/>
      <c r="D32" s="25"/>
      <c r="E32" s="25"/>
      <c r="F32" s="25"/>
      <c r="G32" s="91"/>
      <c r="I32" s="110"/>
      <c r="J32" s="95" t="s">
        <v>62</v>
      </c>
      <c r="K32" s="5">
        <v>870</v>
      </c>
      <c r="L32" s="5">
        <v>402</v>
      </c>
      <c r="M32" s="64">
        <f>K32-L32</f>
        <v>468</v>
      </c>
      <c r="N32" s="67">
        <f>L32/K32</f>
        <v>0.46206896551724136</v>
      </c>
    </row>
    <row r="33" spans="1:14" ht="24.95" customHeight="1">
      <c r="A33" s="31"/>
      <c r="B33" s="24"/>
      <c r="C33" s="24"/>
      <c r="D33" s="25"/>
      <c r="E33" s="25"/>
      <c r="F33" s="25"/>
      <c r="G33" s="56"/>
      <c r="H33" s="58"/>
      <c r="I33" s="16"/>
      <c r="J33" s="6" t="s">
        <v>63</v>
      </c>
      <c r="K33" s="5">
        <v>1750</v>
      </c>
      <c r="L33" s="5">
        <v>1073</v>
      </c>
      <c r="M33" s="64">
        <f>K33-L33</f>
        <v>677</v>
      </c>
      <c r="N33" s="67">
        <f>L33/K33</f>
        <v>0.6131428571428571</v>
      </c>
    </row>
    <row r="34" spans="1:14" ht="24.95" customHeight="1">
      <c r="A34" s="31"/>
      <c r="B34" s="24"/>
      <c r="C34" s="24"/>
      <c r="D34" s="25"/>
      <c r="E34" s="25"/>
      <c r="F34" s="25"/>
      <c r="G34" s="56"/>
      <c r="H34" s="111"/>
      <c r="I34" s="18"/>
      <c r="J34" s="96" t="s">
        <v>64</v>
      </c>
      <c r="K34" s="5">
        <v>980</v>
      </c>
      <c r="L34" s="5">
        <v>608</v>
      </c>
      <c r="M34" s="64">
        <f>K34-L34</f>
        <v>372</v>
      </c>
      <c r="N34" s="67">
        <f>L34/K34</f>
        <v>0.62040816326530612</v>
      </c>
    </row>
    <row r="35" spans="1:14" ht="24.95" customHeight="1">
      <c r="A35" s="31"/>
      <c r="B35" s="24"/>
      <c r="C35" s="24"/>
      <c r="D35" s="25"/>
      <c r="E35" s="25"/>
      <c r="F35" s="25"/>
      <c r="G35" s="57"/>
      <c r="H35" s="59"/>
      <c r="I35" s="37"/>
      <c r="J35" s="6" t="s">
        <v>54</v>
      </c>
      <c r="K35" s="9">
        <v>1020</v>
      </c>
      <c r="L35" s="9">
        <v>617</v>
      </c>
      <c r="M35" s="64">
        <f t="shared" ref="M35" si="8">K35-L35</f>
        <v>403</v>
      </c>
      <c r="N35" s="67">
        <f t="shared" ref="N35" si="9">L35/K35</f>
        <v>0.60490196078431369</v>
      </c>
    </row>
    <row r="36" spans="1:14" ht="24.95" customHeight="1">
      <c r="A36" s="31"/>
      <c r="B36" s="24"/>
      <c r="C36" s="24"/>
      <c r="D36" s="25"/>
      <c r="E36" s="25"/>
      <c r="F36" s="25"/>
      <c r="G36" s="57"/>
      <c r="H36" s="61" t="s">
        <v>34</v>
      </c>
      <c r="I36" s="43"/>
      <c r="J36" s="44"/>
      <c r="K36" s="2">
        <f>K37</f>
        <v>300</v>
      </c>
      <c r="L36" s="2">
        <f>L37</f>
        <v>2277</v>
      </c>
      <c r="M36" s="21">
        <f t="shared" ref="M36:M39" si="10">K36-L36</f>
        <v>-1977</v>
      </c>
      <c r="N36" s="22">
        <f t="shared" ref="N36:N38" si="11">L36/K36</f>
        <v>7.59</v>
      </c>
    </row>
    <row r="37" spans="1:14" ht="24.95" customHeight="1">
      <c r="A37" s="31"/>
      <c r="B37" s="24"/>
      <c r="C37" s="24"/>
      <c r="D37" s="25"/>
      <c r="E37" s="25"/>
      <c r="F37" s="25"/>
      <c r="G37" s="57"/>
      <c r="H37" s="66"/>
      <c r="I37" s="32" t="s">
        <v>36</v>
      </c>
      <c r="J37" s="6"/>
      <c r="K37" s="9">
        <f>SUM(K38:K38)</f>
        <v>300</v>
      </c>
      <c r="L37" s="9">
        <f>SUM(L38:L38)</f>
        <v>2277</v>
      </c>
      <c r="M37" s="64">
        <f t="shared" si="10"/>
        <v>-1977</v>
      </c>
      <c r="N37" s="67">
        <f t="shared" si="11"/>
        <v>7.59</v>
      </c>
    </row>
    <row r="38" spans="1:14" ht="24.95" customHeight="1">
      <c r="A38" s="31"/>
      <c r="B38" s="24"/>
      <c r="C38" s="24"/>
      <c r="D38" s="25"/>
      <c r="E38" s="25"/>
      <c r="F38" s="25"/>
      <c r="G38" s="91"/>
      <c r="H38" s="59"/>
      <c r="I38" s="105"/>
      <c r="J38" s="105" t="s">
        <v>35</v>
      </c>
      <c r="K38" s="102">
        <v>300</v>
      </c>
      <c r="L38" s="102">
        <v>2277</v>
      </c>
      <c r="M38" s="103">
        <f t="shared" si="10"/>
        <v>-1977</v>
      </c>
      <c r="N38" s="104">
        <f t="shared" si="11"/>
        <v>7.59</v>
      </c>
    </row>
    <row r="39" spans="1:14" ht="24.95" customHeight="1" thickBot="1">
      <c r="A39" s="113"/>
      <c r="B39" s="106"/>
      <c r="C39" s="106"/>
      <c r="D39" s="26"/>
      <c r="E39" s="26"/>
      <c r="F39" s="26"/>
      <c r="G39" s="107"/>
      <c r="H39" s="114" t="s">
        <v>65</v>
      </c>
      <c r="I39" s="115"/>
      <c r="J39" s="116"/>
      <c r="K39" s="108">
        <v>6312</v>
      </c>
      <c r="L39" s="108">
        <v>13014</v>
      </c>
      <c r="M39" s="109">
        <f t="shared" si="10"/>
        <v>-6702</v>
      </c>
      <c r="N39" s="145">
        <f>L39/K39</f>
        <v>2.0617870722433458</v>
      </c>
    </row>
  </sheetData>
  <mergeCells count="19">
    <mergeCell ref="A1:N1"/>
    <mergeCell ref="A6:C6"/>
    <mergeCell ref="H6:J6"/>
    <mergeCell ref="A2:G2"/>
    <mergeCell ref="L2:N2"/>
    <mergeCell ref="A3:G3"/>
    <mergeCell ref="H3:N3"/>
    <mergeCell ref="A4:A5"/>
    <mergeCell ref="J4:J5"/>
    <mergeCell ref="M4:N4"/>
    <mergeCell ref="H39:J39"/>
    <mergeCell ref="A7:C7"/>
    <mergeCell ref="H7:J7"/>
    <mergeCell ref="B8:C8"/>
    <mergeCell ref="B4:B5"/>
    <mergeCell ref="C4:C5"/>
    <mergeCell ref="F4:G4"/>
    <mergeCell ref="H4:H5"/>
    <mergeCell ref="I4:I5"/>
  </mergeCells>
  <phoneticPr fontId="1" type="noConversion"/>
  <pageMargins left="0.47244094488188981" right="0.35433070866141736" top="0.6692913385826772" bottom="0.62992125984251968" header="0.31496062992125984" footer="0.31496062992125984"/>
  <pageSetup paperSize="9" scale="84" firstPageNumber="28" fitToHeight="5" orientation="landscape" useFirstPageNumber="1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예산총괄표</vt:lpstr>
      <vt:lpstr>예산총괄표!Print_Area</vt:lpstr>
      <vt:lpstr>예산총괄표!Print_Titles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김기은</dc:creator>
  <cp:lastModifiedBy>Owner2</cp:lastModifiedBy>
  <cp:lastPrinted>2017-01-08T12:50:15Z</cp:lastPrinted>
  <dcterms:created xsi:type="dcterms:W3CDTF">2012-04-18T13:16:22Z</dcterms:created>
  <dcterms:modified xsi:type="dcterms:W3CDTF">2017-03-29T11:14:55Z</dcterms:modified>
</cp:coreProperties>
</file>